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120" yWindow="75" windowWidth="15000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C20" i="1" s="1"/>
  <c r="C17" i="1"/>
  <c r="I6" i="1" l="1"/>
  <c r="I11" i="1"/>
  <c r="I16" i="1"/>
</calcChain>
</file>

<file path=xl/sharedStrings.xml><?xml version="1.0" encoding="utf-8"?>
<sst xmlns="http://schemas.openxmlformats.org/spreadsheetml/2006/main" count="30" uniqueCount="28">
  <si>
    <t>Annual Equipment Run Time (hours)</t>
  </si>
  <si>
    <t>Run Time:</t>
  </si>
  <si>
    <t>Days/week</t>
  </si>
  <si>
    <t>Weeks/year</t>
  </si>
  <si>
    <t xml:space="preserve">2. Review  Output </t>
  </si>
  <si>
    <t>Model</t>
  </si>
  <si>
    <t>Price</t>
  </si>
  <si>
    <t>YEARS</t>
  </si>
  <si>
    <t xml:space="preserve">Potential Annual Water Cost Savings </t>
  </si>
  <si>
    <t>Payback Period</t>
  </si>
  <si>
    <t>*In addition to flow rate the setpoint temperature, heatload and pressure loss need to be considered when selecting a  chiller. If you would like assistance selecting a chiller please consult with a Fisher Scientific Sales Representative.</t>
  </si>
  <si>
    <r>
      <t>3. Example Thermo Scientific</t>
    </r>
    <r>
      <rPr>
        <b/>
        <vertAlign val="superscript"/>
        <sz val="16"/>
        <color theme="0"/>
        <rFont val="Arial"/>
        <family val="2"/>
      </rPr>
      <t xml:space="preserve">tm </t>
    </r>
    <r>
      <rPr>
        <b/>
        <sz val="16"/>
        <color theme="0"/>
        <rFont val="Arial"/>
        <family val="2"/>
      </rPr>
      <t>Solutions*</t>
    </r>
  </si>
  <si>
    <t>Hours/Day</t>
  </si>
  <si>
    <t>Electrical Cost Per kW/h</t>
  </si>
  <si>
    <t>1. Input  Data</t>
  </si>
  <si>
    <t>Utility Costs:</t>
  </si>
  <si>
    <r>
      <rPr>
        <b/>
        <vertAlign val="superscript"/>
        <sz val="10"/>
        <color theme="0"/>
        <rFont val="Arial"/>
        <family val="2"/>
      </rPr>
      <t>1</t>
    </r>
    <r>
      <rPr>
        <b/>
        <sz val="10"/>
        <color theme="0"/>
        <rFont val="Arial"/>
        <family val="2"/>
      </rPr>
      <t>For multiple applications on one chiller total all flow rates together.</t>
    </r>
  </si>
  <si>
    <r>
      <t>Application Water Flow Requirement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 (gpm)</t>
    </r>
  </si>
  <si>
    <t>Water Cost per 1000 gallons</t>
  </si>
  <si>
    <t>Sewerage Cost per 1000 gallons</t>
  </si>
  <si>
    <r>
      <t>Thermo Scientific ThermoFlex</t>
    </r>
    <r>
      <rPr>
        <b/>
        <vertAlign val="superscript"/>
        <sz val="12"/>
        <color theme="1"/>
        <rFont val="Arial"/>
        <family val="2"/>
      </rPr>
      <t>tm</t>
    </r>
    <r>
      <rPr>
        <b/>
        <sz val="12"/>
        <color theme="1"/>
        <rFont val="Arial"/>
        <family val="2"/>
      </rPr>
      <t xml:space="preserve"> 2500 Recirculating Chiller</t>
    </r>
  </si>
  <si>
    <t>Fisher Scientific™ Isotemp™ II Recirculating Chiller</t>
  </si>
  <si>
    <t>13-266-502</t>
  </si>
  <si>
    <t xml:space="preserve">Fisher Scientific™ Isotemp™ Cooling/Heating Circulator 500w </t>
  </si>
  <si>
    <t>13-874-648</t>
  </si>
  <si>
    <t>13-874-242</t>
  </si>
  <si>
    <t>Water Conserved By Using a Chiller (gallons)</t>
  </si>
  <si>
    <t>Fisher Catalog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</si>
</sst>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£-809]#,##0.00"/>
    <numFmt numFmtId="165" formatCode="0.0"/>
    <numFmt numFmtId="166" formatCode="&quot;$&quot;#,##0.00"/>
    <numFmt numFmtId="167" formatCode="&quot;$&quot;#,##0.0000"/>
    <numFmt numFmtId="168" formatCode="&quot;$&quot;#,##0.00000"/>
  </numFmts>
  <fonts count="1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6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sz val="28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E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/>
      <diagonal/>
    </border>
    <border>
      <left style="thin">
        <color rgb="FF00B0F0"/>
      </left>
      <right style="medium">
        <color rgb="FF00B0F0"/>
      </right>
      <top/>
      <bottom/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 style="thin">
        <color rgb="FF00B0F0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5" fontId="6" fillId="3" borderId="22" xfId="0" applyNumberFormat="1" applyFont="1" applyFill="1" applyBorder="1" applyAlignment="1">
      <alignment horizontal="center" wrapText="1"/>
    </xf>
    <xf numFmtId="165" fontId="6" fillId="3" borderId="20" xfId="0" applyNumberFormat="1" applyFont="1" applyFill="1" applyBorder="1" applyAlignment="1">
      <alignment horizontal="center" wrapText="1"/>
    </xf>
    <xf numFmtId="165" fontId="6" fillId="3" borderId="22" xfId="0" applyNumberFormat="1" applyFont="1" applyFill="1" applyBorder="1" applyAlignment="1">
      <alignment horizontal="center" vertical="center" wrapText="1"/>
    </xf>
    <xf numFmtId="165" fontId="6" fillId="3" borderId="21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67" fontId="10" fillId="6" borderId="16" xfId="0" applyNumberFormat="1" applyFont="1" applyFill="1" applyBorder="1" applyAlignment="1" applyProtection="1">
      <alignment horizontal="center" vertical="center" wrapText="1"/>
      <protection locked="0"/>
    </xf>
    <xf numFmtId="167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3" fontId="10" fillId="4" borderId="35" xfId="0" applyNumberFormat="1" applyFont="1" applyFill="1" applyBorder="1" applyAlignment="1">
      <alignment horizontal="center" vertical="center" wrapText="1"/>
    </xf>
    <xf numFmtId="164" fontId="10" fillId="3" borderId="26" xfId="0" applyNumberFormat="1" applyFont="1" applyFill="1" applyBorder="1" applyAlignment="1">
      <alignment horizontal="center" vertical="center" wrapText="1"/>
    </xf>
    <xf numFmtId="0" fontId="0" fillId="0" borderId="24" xfId="0" applyBorder="1" applyAlignment="1"/>
    <xf numFmtId="0" fontId="0" fillId="0" borderId="7" xfId="0" applyBorder="1" applyAlignment="1"/>
    <xf numFmtId="0" fontId="10" fillId="3" borderId="8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12" xfId="0" applyBorder="1" applyAlignment="1"/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6" fontId="10" fillId="4" borderId="10" xfId="0" applyNumberFormat="1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 wrapText="1"/>
    </xf>
    <xf numFmtId="164" fontId="12" fillId="2" borderId="27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25" xfId="0" applyBorder="1" applyAlignment="1"/>
    <xf numFmtId="166" fontId="10" fillId="3" borderId="8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/>
    <xf numFmtId="166" fontId="0" fillId="0" borderId="12" xfId="0" applyNumberFormat="1" applyBorder="1" applyAlignment="1"/>
    <xf numFmtId="0" fontId="2" fillId="5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4" fontId="9" fillId="3" borderId="26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6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166" fontId="9" fillId="3" borderId="6" xfId="0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0" fillId="6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10" fillId="4" borderId="2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8" fontId="10" fillId="6" borderId="20" xfId="0" applyNumberFormat="1" applyFont="1" applyFill="1" applyBorder="1" applyAlignment="1" applyProtection="1">
      <alignment horizontal="center" vertical="center" wrapText="1"/>
      <protection locked="0"/>
    </xf>
    <xf numFmtId="168" fontId="1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1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3" fontId="1" fillId="3" borderId="1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5EAB"/>
      <color rgb="FFACD6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shersci.com/ecomm/servlet/fsproductdetail?storeId=10652&amp;productId=13440449&amp;catalogId=29104&amp;matchedCatNo=13874643&amp;fromSearch=1&amp;searchKey=643||874||13&amp;highlightProductsItemsFlag=Y&amp;endecaSearchQuery=#store%3DScientific#nav%3D0#rpp%3D25#o" TargetMode="External"/><Relationship Id="rId7" Type="http://schemas.openxmlformats.org/officeDocument/2006/relationships/hyperlink" Target="http://www.fishersci.com/ecomm/servlet/fsproductdetail?storeId=10652&amp;productId=13440448&amp;catalogId=29104&amp;matchedCatNo=13874242||13874243||13874241&amp;fromSearch=1&amp;searchKey=II||isotemp&amp;highlightProductsItemsFlag=Y&amp;endecaSearchQuery=#store%3DScientific#nav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://www.fishersci.com/ecomm/servlet/fsproductdetail?storeId=10652&amp;productId=5375919&amp;catalogId=29104&amp;matchedCatNo=13266130&amp;fromSearch=1&amp;searchKey=13||130||266&amp;highlightProductsItemsFlag=Y&amp;endecaSearchQuery=#store%3DScientific#nav%3D0#rpp%3D25#o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103720</xdr:colOff>
      <xdr:row>14</xdr:row>
      <xdr:rowOff>61385</xdr:rowOff>
    </xdr:from>
    <xdr:to>
      <xdr:col>5</xdr:col>
      <xdr:colOff>12641</xdr:colOff>
      <xdr:row>17</xdr:row>
      <xdr:rowOff>217732</xdr:rowOff>
    </xdr:to>
    <xdr:pic>
      <xdr:nvPicPr>
        <xdr:cNvPr id="6" name="Picture 5" descr="ThermoFlex 2500 Ang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4387" y="5395385"/>
          <a:ext cx="1242421" cy="1574514"/>
        </a:xfrm>
        <a:prstGeom prst="rect">
          <a:avLst/>
        </a:prstGeom>
        <a:effectLst/>
      </xdr:spPr>
    </xdr:pic>
    <xdr:clientData/>
  </xdr:twoCellAnchor>
  <xdr:twoCellAnchor editAs="oneCell">
    <xdr:from>
      <xdr:col>7</xdr:col>
      <xdr:colOff>0</xdr:colOff>
      <xdr:row>18</xdr:row>
      <xdr:rowOff>76243</xdr:rowOff>
    </xdr:from>
    <xdr:to>
      <xdr:col>10</xdr:col>
      <xdr:colOff>58082</xdr:colOff>
      <xdr:row>22</xdr:row>
      <xdr:rowOff>122725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12759" y="7114160"/>
          <a:ext cx="2830915" cy="147523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733425</xdr:colOff>
      <xdr:row>7</xdr:row>
      <xdr:rowOff>20099</xdr:rowOff>
    </xdr:from>
    <xdr:to>
      <xdr:col>5</xdr:col>
      <xdr:colOff>1504950</xdr:colOff>
      <xdr:row>7</xdr:row>
      <xdr:rowOff>277274</xdr:rowOff>
    </xdr:to>
    <xdr:sp macro="" textlink="">
      <xdr:nvSpPr>
        <xdr:cNvPr id="9" name="TextBox 8">
          <a:hlinkClick xmlns:r="http://schemas.openxmlformats.org/officeDocument/2006/relationships" r:id="rId3"/>
        </xdr:cNvPr>
        <xdr:cNvSpPr txBox="1"/>
      </xdr:nvSpPr>
      <xdr:spPr>
        <a:xfrm>
          <a:off x="4374092" y="2792932"/>
          <a:ext cx="21050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>
              <a:solidFill>
                <a:srgbClr val="00B0F0"/>
              </a:solidFill>
            </a:rPr>
            <a:t>Click here for more information</a:t>
          </a:r>
        </a:p>
      </xdr:txBody>
    </xdr:sp>
    <xdr:clientData/>
  </xdr:twoCellAnchor>
  <xdr:twoCellAnchor>
    <xdr:from>
      <xdr:col>4</xdr:col>
      <xdr:colOff>752475</xdr:colOff>
      <xdr:row>17</xdr:row>
      <xdr:rowOff>29633</xdr:rowOff>
    </xdr:from>
    <xdr:to>
      <xdr:col>6</xdr:col>
      <xdr:colOff>9525</xdr:colOff>
      <xdr:row>18</xdr:row>
      <xdr:rowOff>1058</xdr:rowOff>
    </xdr:to>
    <xdr:sp macro="" textlink="">
      <xdr:nvSpPr>
        <xdr:cNvPr id="11" name="TextBox 10">
          <a:hlinkClick xmlns:r="http://schemas.openxmlformats.org/officeDocument/2006/relationships" r:id="rId4"/>
        </xdr:cNvPr>
        <xdr:cNvSpPr txBox="1"/>
      </xdr:nvSpPr>
      <xdr:spPr>
        <a:xfrm>
          <a:off x="4393142" y="6781800"/>
          <a:ext cx="210396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>
              <a:solidFill>
                <a:srgbClr val="00B0F0"/>
              </a:solidFill>
            </a:rPr>
            <a:t>Click here for more information</a:t>
          </a:r>
        </a:p>
      </xdr:txBody>
    </xdr:sp>
    <xdr:clientData/>
  </xdr:twoCellAnchor>
  <xdr:twoCellAnchor editAs="oneCell">
    <xdr:from>
      <xdr:col>4</xdr:col>
      <xdr:colOff>10583</xdr:colOff>
      <xdr:row>4</xdr:row>
      <xdr:rowOff>19</xdr:rowOff>
    </xdr:from>
    <xdr:to>
      <xdr:col>4</xdr:col>
      <xdr:colOff>888407</xdr:colOff>
      <xdr:row>7</xdr:row>
      <xdr:rowOff>258337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1250" y="1344102"/>
          <a:ext cx="877824" cy="1687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</xdr:colOff>
      <xdr:row>9</xdr:row>
      <xdr:rowOff>7</xdr:rowOff>
    </xdr:from>
    <xdr:to>
      <xdr:col>4</xdr:col>
      <xdr:colOff>1251120</xdr:colOff>
      <xdr:row>12</xdr:row>
      <xdr:rowOff>272528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40678" y="3344340"/>
          <a:ext cx="1251109" cy="169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742955</xdr:colOff>
      <xdr:row>12</xdr:row>
      <xdr:rowOff>29616</xdr:rowOff>
    </xdr:from>
    <xdr:to>
      <xdr:col>6</xdr:col>
      <xdr:colOff>5</xdr:colOff>
      <xdr:row>13</xdr:row>
      <xdr:rowOff>1041</xdr:rowOff>
    </xdr:to>
    <xdr:sp macro="" textlink="">
      <xdr:nvSpPr>
        <xdr:cNvPr id="10" name="TextBox 9">
          <a:hlinkClick xmlns:r="http://schemas.openxmlformats.org/officeDocument/2006/relationships" r:id="rId7"/>
        </xdr:cNvPr>
        <xdr:cNvSpPr txBox="1"/>
      </xdr:nvSpPr>
      <xdr:spPr>
        <a:xfrm>
          <a:off x="4383622" y="4792116"/>
          <a:ext cx="210396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>
              <a:solidFill>
                <a:srgbClr val="00B0F0"/>
              </a:solidFill>
            </a:rPr>
            <a:t>Click here for more information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showRowColHeaders="0" tabSelected="1" zoomScale="90" zoomScaleNormal="90" workbookViewId="0">
      <selection activeCell="C3" sqref="C3:C4"/>
    </sheetView>
  </sheetViews>
  <sheetFormatPr defaultColWidth="0" defaultRowHeight="15" zeroHeight="1" x14ac:dyDescent="0.2"/>
  <cols>
    <col min="1" max="1" width="9" style="2" customWidth="1"/>
    <col min="2" max="2" width="24.125" style="2" customWidth="1"/>
    <col min="3" max="3" width="12.5" style="2" customWidth="1"/>
    <col min="4" max="4" width="3.125" style="2" customWidth="1"/>
    <col min="5" max="5" width="17.5" style="2" customWidth="1"/>
    <col min="6" max="6" width="19.875" style="2" customWidth="1"/>
    <col min="7" max="7" width="14.125" style="2" customWidth="1"/>
    <col min="8" max="8" width="10.5" style="2" bestFit="1" customWidth="1"/>
    <col min="9" max="9" width="16.75" style="2" customWidth="1"/>
    <col min="10" max="14" width="9" style="2" customWidth="1"/>
    <col min="15" max="15" width="0" style="2" hidden="1" customWidth="1"/>
    <col min="16" max="16384" width="9" style="2" hidden="1"/>
  </cols>
  <sheetData>
    <row r="1" spans="1:14" ht="15.7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5" customHeight="1" thickBot="1" x14ac:dyDescent="0.25">
      <c r="A2" s="1"/>
      <c r="B2" s="54" t="s">
        <v>14</v>
      </c>
      <c r="C2" s="55"/>
      <c r="D2" s="4"/>
      <c r="E2" s="60" t="s">
        <v>11</v>
      </c>
      <c r="F2" s="61"/>
      <c r="G2" s="61"/>
      <c r="H2" s="61"/>
      <c r="I2" s="62"/>
      <c r="J2" s="1"/>
      <c r="K2" s="1"/>
      <c r="L2" s="1"/>
      <c r="M2" s="1"/>
      <c r="N2" s="1"/>
    </row>
    <row r="3" spans="1:14" ht="22.5" customHeight="1" x14ac:dyDescent="0.2">
      <c r="A3" s="1"/>
      <c r="B3" s="83" t="s">
        <v>17</v>
      </c>
      <c r="C3" s="84">
        <v>4</v>
      </c>
      <c r="D3" s="4"/>
      <c r="E3" s="70" t="s">
        <v>5</v>
      </c>
      <c r="F3" s="71"/>
      <c r="G3" s="82" t="s">
        <v>27</v>
      </c>
      <c r="H3" s="82" t="s">
        <v>6</v>
      </c>
      <c r="I3" s="68" t="s">
        <v>9</v>
      </c>
      <c r="J3" s="1"/>
      <c r="K3" s="1"/>
      <c r="L3" s="1"/>
      <c r="M3" s="1"/>
      <c r="N3" s="1"/>
    </row>
    <row r="4" spans="1:14" ht="22.5" customHeight="1" thickBot="1" x14ac:dyDescent="0.25">
      <c r="A4" s="1"/>
      <c r="B4" s="77"/>
      <c r="C4" s="85"/>
      <c r="D4" s="3"/>
      <c r="E4" s="72"/>
      <c r="F4" s="73"/>
      <c r="G4" s="73"/>
      <c r="H4" s="73"/>
      <c r="I4" s="69"/>
      <c r="J4" s="1"/>
      <c r="K4" s="1"/>
      <c r="L4" s="1"/>
      <c r="M4" s="1"/>
      <c r="N4" s="1"/>
    </row>
    <row r="5" spans="1:14" ht="22.5" customHeight="1" thickBot="1" x14ac:dyDescent="0.55000000000000004">
      <c r="A5" s="1"/>
      <c r="B5" s="58" t="s">
        <v>15</v>
      </c>
      <c r="C5" s="59"/>
      <c r="D5" s="3"/>
      <c r="E5" s="76"/>
      <c r="F5" s="74" t="s">
        <v>23</v>
      </c>
      <c r="G5" s="75" t="s">
        <v>24</v>
      </c>
      <c r="H5" s="81">
        <v>3700.87</v>
      </c>
      <c r="I5" s="10"/>
      <c r="J5" s="1"/>
      <c r="K5" s="1"/>
      <c r="L5" s="1"/>
      <c r="M5" s="1"/>
      <c r="N5" s="1"/>
    </row>
    <row r="6" spans="1:14" ht="45" customHeight="1" x14ac:dyDescent="0.2">
      <c r="A6" s="1"/>
      <c r="B6" s="19" t="s">
        <v>18</v>
      </c>
      <c r="C6" s="26">
        <v>7.0140000000000002</v>
      </c>
      <c r="D6" s="5"/>
      <c r="E6" s="77"/>
      <c r="F6" s="64"/>
      <c r="G6" s="66"/>
      <c r="H6" s="79"/>
      <c r="I6" s="12">
        <f>(H5+($C$8*$C$17*1.3455))/$C$20</f>
        <v>0.52046659328011491</v>
      </c>
      <c r="J6" s="1"/>
      <c r="K6" s="1"/>
      <c r="L6" s="1"/>
      <c r="M6" s="1"/>
      <c r="N6" s="1"/>
    </row>
    <row r="7" spans="1:14" ht="45" customHeight="1" x14ac:dyDescent="0.2">
      <c r="A7" s="1"/>
      <c r="B7" s="25" t="s">
        <v>19</v>
      </c>
      <c r="C7" s="27">
        <v>8.77</v>
      </c>
      <c r="D7" s="5"/>
      <c r="E7" s="77"/>
      <c r="F7" s="64"/>
      <c r="G7" s="66"/>
      <c r="H7" s="79"/>
      <c r="I7" s="17" t="s">
        <v>7</v>
      </c>
      <c r="J7" s="1"/>
      <c r="K7" s="1"/>
      <c r="L7" s="1"/>
      <c r="M7" s="1"/>
      <c r="N7" s="1"/>
    </row>
    <row r="8" spans="1:14" ht="22.5" customHeight="1" thickBot="1" x14ac:dyDescent="0.25">
      <c r="A8" s="1"/>
      <c r="B8" s="86" t="s">
        <v>13</v>
      </c>
      <c r="C8" s="88">
        <v>9.0060000000000001E-2</v>
      </c>
      <c r="D8" s="5"/>
      <c r="E8" s="78"/>
      <c r="F8" s="65"/>
      <c r="G8" s="67"/>
      <c r="H8" s="80"/>
      <c r="I8" s="8"/>
      <c r="J8" s="1"/>
      <c r="K8" s="1"/>
      <c r="L8" s="1"/>
      <c r="M8" s="1"/>
      <c r="N8" s="1"/>
    </row>
    <row r="9" spans="1:14" ht="22.5" customHeight="1" thickBot="1" x14ac:dyDescent="0.25">
      <c r="A9" s="1"/>
      <c r="B9" s="87"/>
      <c r="C9" s="89"/>
      <c r="D9" s="5"/>
      <c r="E9" s="5"/>
      <c r="F9" s="15"/>
      <c r="G9" s="15"/>
      <c r="H9" s="15"/>
      <c r="I9" s="16"/>
      <c r="J9" s="1"/>
      <c r="K9" s="1"/>
      <c r="L9" s="1"/>
      <c r="M9" s="1"/>
      <c r="N9" s="1"/>
    </row>
    <row r="10" spans="1:14" ht="21.75" customHeight="1" thickBot="1" x14ac:dyDescent="0.55000000000000004">
      <c r="A10" s="1"/>
      <c r="B10" s="58" t="s">
        <v>1</v>
      </c>
      <c r="C10" s="59"/>
      <c r="D10" s="6"/>
      <c r="E10" s="94"/>
      <c r="F10" s="63" t="s">
        <v>21</v>
      </c>
      <c r="G10" s="32" t="s">
        <v>25</v>
      </c>
      <c r="H10" s="51">
        <v>3908.78</v>
      </c>
      <c r="I10" s="9"/>
      <c r="J10" s="1"/>
      <c r="K10" s="1"/>
      <c r="L10" s="1"/>
      <c r="M10" s="1"/>
      <c r="N10" s="1"/>
    </row>
    <row r="11" spans="1:14" ht="45" customHeight="1" x14ac:dyDescent="0.2">
      <c r="A11" s="1"/>
      <c r="B11" s="21" t="s">
        <v>12</v>
      </c>
      <c r="C11" s="22">
        <v>8</v>
      </c>
      <c r="D11" s="6"/>
      <c r="E11" s="95"/>
      <c r="F11" s="64"/>
      <c r="G11" s="66"/>
      <c r="H11" s="79"/>
      <c r="I11" s="12">
        <f>(H10+($C$8*$C$17*1.7825))/$C$20</f>
        <v>0.55829794676043254</v>
      </c>
      <c r="J11" s="1"/>
      <c r="K11" s="1"/>
      <c r="L11" s="1"/>
      <c r="M11" s="1"/>
      <c r="N11" s="1"/>
    </row>
    <row r="12" spans="1:14" ht="45" customHeight="1" x14ac:dyDescent="0.2">
      <c r="A12" s="1"/>
      <c r="B12" s="13" t="s">
        <v>2</v>
      </c>
      <c r="C12" s="14">
        <v>5</v>
      </c>
      <c r="D12" s="6"/>
      <c r="E12" s="95"/>
      <c r="F12" s="64"/>
      <c r="G12" s="66"/>
      <c r="H12" s="79"/>
      <c r="I12" s="17" t="s">
        <v>7</v>
      </c>
      <c r="J12" s="1"/>
      <c r="K12" s="1"/>
      <c r="L12" s="1"/>
      <c r="M12" s="1"/>
      <c r="N12" s="1"/>
    </row>
    <row r="13" spans="1:14" ht="22.5" customHeight="1" thickBot="1" x14ac:dyDescent="0.25">
      <c r="A13" s="1"/>
      <c r="B13" s="90" t="s">
        <v>3</v>
      </c>
      <c r="C13" s="92">
        <v>50</v>
      </c>
      <c r="D13" s="6"/>
      <c r="E13" s="96"/>
      <c r="F13" s="65"/>
      <c r="G13" s="67"/>
      <c r="H13" s="80"/>
      <c r="I13" s="8"/>
      <c r="J13" s="1"/>
      <c r="K13" s="1"/>
      <c r="L13" s="1"/>
      <c r="M13" s="1"/>
      <c r="N13" s="1"/>
    </row>
    <row r="14" spans="1:14" ht="22.5" customHeight="1" thickBot="1" x14ac:dyDescent="0.25">
      <c r="A14" s="1"/>
      <c r="B14" s="91"/>
      <c r="C14" s="93"/>
      <c r="D14" s="6"/>
      <c r="E14" s="3"/>
      <c r="F14" s="3"/>
      <c r="G14" s="3"/>
      <c r="H14" s="3"/>
      <c r="I14" s="3"/>
      <c r="J14" s="1"/>
      <c r="K14" s="1"/>
      <c r="L14" s="1"/>
      <c r="M14" s="1"/>
      <c r="N14" s="1"/>
    </row>
    <row r="15" spans="1:14" ht="21.75" customHeight="1" thickBot="1" x14ac:dyDescent="0.25">
      <c r="A15" s="1"/>
      <c r="B15" s="1"/>
      <c r="C15" s="18"/>
      <c r="D15" s="18"/>
      <c r="E15" s="48"/>
      <c r="F15" s="29" t="s">
        <v>20</v>
      </c>
      <c r="G15" s="32" t="s">
        <v>22</v>
      </c>
      <c r="H15" s="51">
        <v>6115.47</v>
      </c>
      <c r="I15" s="11"/>
      <c r="J15" s="1"/>
      <c r="K15" s="1"/>
      <c r="L15" s="1"/>
      <c r="M15" s="1"/>
      <c r="N15" s="1"/>
    </row>
    <row r="16" spans="1:14" ht="45" customHeight="1" thickBot="1" x14ac:dyDescent="0.25">
      <c r="A16" s="1"/>
      <c r="B16" s="56" t="s">
        <v>4</v>
      </c>
      <c r="C16" s="57"/>
      <c r="D16" s="7"/>
      <c r="E16" s="49"/>
      <c r="F16" s="30"/>
      <c r="G16" s="33"/>
      <c r="H16" s="52"/>
      <c r="I16" s="12">
        <f>(H15+($C$8*$C$17*2.691))/$C$20</f>
        <v>0.87115815065889513</v>
      </c>
      <c r="J16" s="1"/>
      <c r="K16" s="1"/>
      <c r="L16" s="1"/>
      <c r="M16" s="1"/>
      <c r="N16" s="1"/>
    </row>
    <row r="17" spans="1:14" ht="45" customHeight="1" x14ac:dyDescent="0.2">
      <c r="A17" s="1"/>
      <c r="B17" s="24" t="s">
        <v>0</v>
      </c>
      <c r="C17" s="28">
        <f>C11*C12*C13</f>
        <v>2000</v>
      </c>
      <c r="D17" s="3"/>
      <c r="E17" s="49"/>
      <c r="F17" s="30"/>
      <c r="G17" s="33"/>
      <c r="H17" s="52"/>
      <c r="I17" s="17" t="s">
        <v>7</v>
      </c>
      <c r="J17" s="1"/>
      <c r="K17" s="1"/>
      <c r="L17" s="1"/>
      <c r="M17" s="1"/>
      <c r="N17" s="1"/>
    </row>
    <row r="18" spans="1:14" ht="22.5" customHeight="1" thickBot="1" x14ac:dyDescent="0.25">
      <c r="A18" s="1"/>
      <c r="B18" s="44" t="s">
        <v>26</v>
      </c>
      <c r="C18" s="46">
        <f>(C17*60*C3)</f>
        <v>480000</v>
      </c>
      <c r="D18" s="3"/>
      <c r="E18" s="50"/>
      <c r="F18" s="31"/>
      <c r="G18" s="34"/>
      <c r="H18" s="53"/>
      <c r="I18" s="20"/>
      <c r="J18" s="1"/>
      <c r="K18" s="1"/>
      <c r="L18" s="1"/>
      <c r="M18" s="1"/>
      <c r="N18" s="1"/>
    </row>
    <row r="19" spans="1:14" ht="22.5" customHeight="1" x14ac:dyDescent="0.2">
      <c r="A19" s="1"/>
      <c r="B19" s="45"/>
      <c r="C19" s="47"/>
      <c r="D19" s="3"/>
      <c r="E19" s="41" t="s">
        <v>10</v>
      </c>
      <c r="F19" s="42"/>
      <c r="G19" s="42"/>
      <c r="H19" s="42"/>
      <c r="I19" s="42"/>
      <c r="J19" s="1"/>
      <c r="K19" s="1"/>
      <c r="L19" s="1"/>
      <c r="M19" s="1"/>
      <c r="N19" s="1"/>
    </row>
    <row r="20" spans="1:14" ht="22.5" customHeight="1" x14ac:dyDescent="0.2">
      <c r="A20" s="1"/>
      <c r="B20" s="37" t="s">
        <v>8</v>
      </c>
      <c r="C20" s="39">
        <f>(C18/1000)*(C6+C7)</f>
        <v>7576.32</v>
      </c>
      <c r="D20" s="5"/>
      <c r="E20" s="43"/>
      <c r="F20" s="43"/>
      <c r="G20" s="43"/>
      <c r="H20" s="43"/>
      <c r="I20" s="43"/>
      <c r="J20" s="1"/>
      <c r="K20" s="1"/>
      <c r="L20" s="1"/>
      <c r="M20" s="1"/>
      <c r="N20" s="1"/>
    </row>
    <row r="21" spans="1:14" ht="22.5" customHeight="1" thickBot="1" x14ac:dyDescent="0.25">
      <c r="A21" s="1"/>
      <c r="B21" s="38"/>
      <c r="C21" s="40"/>
      <c r="D21" s="5"/>
      <c r="E21" s="1"/>
      <c r="F21" s="23"/>
      <c r="G21" s="23"/>
      <c r="H21" s="23"/>
      <c r="I21" s="23"/>
      <c r="J21" s="1"/>
      <c r="K21" s="1"/>
      <c r="L21" s="1"/>
      <c r="M21" s="1"/>
      <c r="N21" s="1"/>
    </row>
    <row r="22" spans="1:14" ht="45" customHeight="1" x14ac:dyDescent="0.2">
      <c r="A22" s="1"/>
      <c r="B22" s="35" t="s">
        <v>16</v>
      </c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</sheetData>
  <sheetProtection password="C96D" sheet="1" objects="1" scenarios="1" selectLockedCells="1"/>
  <mergeCells count="33">
    <mergeCell ref="E10:E13"/>
    <mergeCell ref="B3:B4"/>
    <mergeCell ref="C3:C4"/>
    <mergeCell ref="B8:B9"/>
    <mergeCell ref="C8:C9"/>
    <mergeCell ref="B13:B14"/>
    <mergeCell ref="C13:C14"/>
    <mergeCell ref="B2:C2"/>
    <mergeCell ref="B16:C16"/>
    <mergeCell ref="B10:C10"/>
    <mergeCell ref="E2:I2"/>
    <mergeCell ref="F10:F13"/>
    <mergeCell ref="G10:G13"/>
    <mergeCell ref="I3:I4"/>
    <mergeCell ref="E3:F4"/>
    <mergeCell ref="F5:F8"/>
    <mergeCell ref="G5:G8"/>
    <mergeCell ref="E5:E8"/>
    <mergeCell ref="H10:H13"/>
    <mergeCell ref="H5:H8"/>
    <mergeCell ref="G3:G4"/>
    <mergeCell ref="H3:H4"/>
    <mergeCell ref="B5:C5"/>
    <mergeCell ref="F15:F18"/>
    <mergeCell ref="G15:G18"/>
    <mergeCell ref="B22:C22"/>
    <mergeCell ref="B20:B21"/>
    <mergeCell ref="C20:C21"/>
    <mergeCell ref="E19:I20"/>
    <mergeCell ref="B18:B19"/>
    <mergeCell ref="C18:C19"/>
    <mergeCell ref="E15:E18"/>
    <mergeCell ref="H15:H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Thermo Fisher Scientific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Pratt</dc:creator>
  <cp:lastModifiedBy>u00htk</cp:lastModifiedBy>
  <dcterms:created xsi:type="dcterms:W3CDTF">2015-02-16T16:44:46Z</dcterms:created>
  <dcterms:modified xsi:type="dcterms:W3CDTF">2016-09-27T17:47:44Z</dcterms:modified>
</cp:coreProperties>
</file>